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Data\Business\AMC\Curriculum\PM\AMC_PM_ToolKit\3-Controlling Templates\"/>
    </mc:Choice>
  </mc:AlternateContent>
  <bookViews>
    <workbookView xWindow="165" yWindow="465" windowWidth="18405" windowHeight="10005"/>
  </bookViews>
  <sheets>
    <sheet name="Worksheet" sheetId="1" r:id="rId1"/>
    <sheet name="Sample" sheetId="2" r:id="rId2"/>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D30" i="1" l="1"/>
  <c r="E30" i="1" s="1"/>
  <c r="D31" i="1"/>
  <c r="D32" i="1"/>
  <c r="D33" i="1"/>
  <c r="E33" i="1"/>
  <c r="D34" i="1"/>
  <c r="D35" i="1"/>
  <c r="E35" i="1" s="1"/>
  <c r="D36" i="1"/>
  <c r="D37" i="1"/>
  <c r="E37" i="1" s="1"/>
  <c r="D29" i="1"/>
  <c r="E29" i="1" s="1"/>
  <c r="D29" i="2"/>
  <c r="E29" i="2" s="1"/>
  <c r="D30" i="2"/>
  <c r="E30" i="2" s="1"/>
  <c r="D31" i="2"/>
  <c r="E31" i="2" s="1"/>
  <c r="E31" i="1"/>
  <c r="E34" i="1"/>
  <c r="E36" i="1"/>
  <c r="E32" i="1"/>
  <c r="B7" i="1"/>
  <c r="D7" i="1"/>
  <c r="B8" i="1"/>
  <c r="B6" i="1"/>
  <c r="B15" i="1" s="1"/>
  <c r="B5" i="1"/>
  <c r="D5" i="1" s="1"/>
  <c r="B17" i="1"/>
  <c r="B23" i="1" s="1"/>
  <c r="B6" i="2"/>
  <c r="B13" i="2" s="1"/>
  <c r="B7" i="2"/>
  <c r="B15" i="2"/>
  <c r="C15" i="2" s="1"/>
  <c r="C17" i="1"/>
  <c r="F3" i="2"/>
  <c r="B10" i="2" s="1"/>
  <c r="D10" i="2" s="1"/>
  <c r="B8" i="2"/>
  <c r="B26" i="2"/>
  <c r="D26" i="2" s="1"/>
  <c r="B5" i="2"/>
  <c r="D5" i="2" s="1"/>
  <c r="D15" i="2"/>
  <c r="B9" i="2"/>
  <c r="D9" i="2"/>
  <c r="D7" i="2"/>
  <c r="D6" i="2"/>
  <c r="D8" i="1"/>
  <c r="B10" i="1"/>
  <c r="D10" i="1" s="1"/>
  <c r="B9" i="1"/>
  <c r="D9" i="1" s="1"/>
  <c r="B26" i="1"/>
  <c r="D26" i="1" s="1"/>
  <c r="B12" i="1"/>
  <c r="D12" i="1" s="1"/>
  <c r="B17" i="2"/>
  <c r="B23" i="2" s="1"/>
  <c r="D8" i="2"/>
  <c r="B12" i="2"/>
  <c r="D12" i="2" s="1"/>
  <c r="B14" i="1"/>
  <c r="D14" i="1" s="1"/>
  <c r="B20" i="1"/>
  <c r="C20" i="1" s="1"/>
  <c r="C14" i="1"/>
  <c r="C17" i="2"/>
  <c r="D20" i="1"/>
  <c r="B18" i="2" l="1"/>
  <c r="C13" i="2"/>
  <c r="D13" i="2"/>
  <c r="B24" i="2"/>
  <c r="C24" i="2" s="1"/>
  <c r="B21" i="2"/>
  <c r="D18" i="2"/>
  <c r="B20" i="2"/>
  <c r="D20" i="2" s="1"/>
  <c r="D17" i="2"/>
  <c r="B11" i="2"/>
  <c r="D11" i="2" s="1"/>
  <c r="B14" i="2"/>
  <c r="C23" i="2"/>
  <c r="D23" i="2"/>
  <c r="C20" i="2"/>
  <c r="B16" i="2"/>
  <c r="B19" i="2" s="1"/>
  <c r="B16" i="1"/>
  <c r="B13" i="1"/>
  <c r="D17" i="1"/>
  <c r="B11" i="1"/>
  <c r="D11" i="1" s="1"/>
  <c r="D6" i="1"/>
  <c r="D24" i="2"/>
  <c r="C16" i="2"/>
  <c r="D16" i="2"/>
  <c r="C23" i="1"/>
  <c r="D23" i="1"/>
  <c r="D15" i="1"/>
  <c r="B18" i="1"/>
  <c r="C15" i="1"/>
  <c r="C18" i="2"/>
  <c r="C21" i="2" l="1"/>
  <c r="D21" i="2"/>
  <c r="C14" i="2"/>
  <c r="D14" i="2"/>
  <c r="C16" i="1"/>
  <c r="D16" i="1"/>
  <c r="B19" i="1"/>
  <c r="C19" i="1" s="1"/>
  <c r="D13" i="1"/>
  <c r="C13" i="1"/>
  <c r="B25" i="1"/>
  <c r="B22" i="1"/>
  <c r="D18" i="1"/>
  <c r="B21" i="1"/>
  <c r="B24" i="1"/>
  <c r="C18" i="1"/>
  <c r="B25" i="2"/>
  <c r="C19" i="2"/>
  <c r="D19" i="2"/>
  <c r="B22" i="2"/>
  <c r="D19" i="1" l="1"/>
  <c r="D22" i="2"/>
  <c r="C22" i="2"/>
  <c r="C21" i="1"/>
  <c r="D21" i="1"/>
  <c r="C22" i="1"/>
  <c r="D22" i="1"/>
  <c r="D25" i="1"/>
  <c r="C25" i="1"/>
  <c r="D25" i="2"/>
  <c r="C25" i="2"/>
  <c r="D24" i="1"/>
  <c r="C24" i="1"/>
</calcChain>
</file>

<file path=xl/comments1.xml><?xml version="1.0" encoding="utf-8"?>
<comments xmlns="http://schemas.openxmlformats.org/spreadsheetml/2006/main">
  <authors>
    <author>AMC</author>
  </authors>
  <commentList>
    <comment ref="B28" authorId="0" shapeId="0">
      <text>
        <r>
          <rPr>
            <b/>
            <sz val="8"/>
            <color indexed="81"/>
            <rFont val="Tahoma"/>
            <family val="2"/>
          </rPr>
          <t>AMC:</t>
        </r>
        <r>
          <rPr>
            <sz val="8"/>
            <color indexed="81"/>
            <rFont val="Tahoma"/>
            <family val="2"/>
          </rPr>
          <t xml:space="preserve">
Paste Baseline Finish dates in this column</t>
        </r>
      </text>
    </comment>
    <comment ref="C28" authorId="0" shapeId="0">
      <text>
        <r>
          <rPr>
            <b/>
            <sz val="9"/>
            <color indexed="81"/>
            <rFont val="Tahoma"/>
            <family val="2"/>
          </rPr>
          <t>AMC:</t>
        </r>
        <r>
          <rPr>
            <sz val="9"/>
            <color indexed="81"/>
            <rFont val="Tahoma"/>
            <family val="2"/>
          </rPr>
          <t xml:space="preserve">
Paste Finish Variance column for milestones here.</t>
        </r>
      </text>
    </comment>
  </commentList>
</comments>
</file>

<file path=xl/sharedStrings.xml><?xml version="1.0" encoding="utf-8"?>
<sst xmlns="http://schemas.openxmlformats.org/spreadsheetml/2006/main" count="72" uniqueCount="37">
  <si>
    <t>PV</t>
  </si>
  <si>
    <t>EV</t>
  </si>
  <si>
    <t>AC</t>
  </si>
  <si>
    <t>SV</t>
  </si>
  <si>
    <t>SPI</t>
  </si>
  <si>
    <t>CV</t>
  </si>
  <si>
    <t>CPI</t>
  </si>
  <si>
    <t>BAC</t>
  </si>
  <si>
    <t>% Complete</t>
  </si>
  <si>
    <t>% Spent</t>
  </si>
  <si>
    <t>Earned Value Calculation Table</t>
  </si>
  <si>
    <t>BCWS</t>
  </si>
  <si>
    <t>BCWP</t>
  </si>
  <si>
    <t>ACWP</t>
  </si>
  <si>
    <t>TCPI</t>
  </si>
  <si>
    <t>EAC1</t>
  </si>
  <si>
    <t>EAC2</t>
  </si>
  <si>
    <t>EAC3</t>
  </si>
  <si>
    <t>VAC1</t>
  </si>
  <si>
    <t>VAC2</t>
  </si>
  <si>
    <t>VAC3</t>
  </si>
  <si>
    <t>ETC1</t>
  </si>
  <si>
    <t>ETC2</t>
  </si>
  <si>
    <t>ETC3</t>
  </si>
  <si>
    <t>% Work Complete</t>
  </si>
  <si>
    <t>Milestones</t>
  </si>
  <si>
    <t>% Duration Complete</t>
  </si>
  <si>
    <t>Finish Variance</t>
  </si>
  <si>
    <t>#days</t>
  </si>
  <si>
    <t>Mod 2 development complete</t>
  </si>
  <si>
    <t>Mod 3 development complete</t>
  </si>
  <si>
    <t>Module testing complete</t>
  </si>
  <si>
    <t>5 days</t>
  </si>
  <si>
    <t>7 days</t>
  </si>
  <si>
    <t>% Value Complete</t>
  </si>
  <si>
    <t>-5 days</t>
  </si>
  <si>
    <t>Due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</si>
</sst>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_);\(&quot;$&quot;#,##0\)"/>
    <numFmt numFmtId="165" formatCode="&quot;$&quot;#,##0.00_);\(&quot;$&quot;#,##0.00\)"/>
  </numFmts>
  <fonts count="12" x14ac:knownFonts="1">
    <font>
      <sz val="10"/>
      <name val="Arial"/>
    </font>
    <font>
      <sz val="10"/>
      <name val="Arial"/>
      <family val="2"/>
    </font>
    <font>
      <sz val="8"/>
      <name val="Arial"/>
      <family val="2"/>
    </font>
    <font>
      <b/>
      <sz val="10"/>
      <name val="Arial"/>
      <family val="2"/>
    </font>
    <font>
      <sz val="14"/>
      <name val="Arial"/>
      <family val="2"/>
    </font>
    <font>
      <sz val="10"/>
      <name val="Arial"/>
      <family val="2"/>
    </font>
    <font>
      <sz val="11"/>
      <name val="Wingdings"/>
      <charset val="2"/>
    </font>
    <font>
      <sz val="11"/>
      <color indexed="9"/>
      <name val="Wingdings"/>
      <charset val="2"/>
    </font>
    <font>
      <sz val="8"/>
      <color indexed="81"/>
      <name val="Tahoma"/>
      <family val="2"/>
    </font>
    <font>
      <b/>
      <sz val="8"/>
      <color indexed="81"/>
      <name val="Tahoma"/>
      <family val="2"/>
    </font>
    <font>
      <sz val="9"/>
      <color indexed="81"/>
      <name val="Tahoma"/>
      <family val="2"/>
    </font>
    <font>
      <b/>
      <sz val="9"/>
      <color indexed="81"/>
      <name val="Tahoma"/>
      <family val="2"/>
    </font>
  </fonts>
  <fills count="3">
    <fill>
      <patternFill patternType="none"/>
    </fill>
    <fill>
      <patternFill patternType="gray125"/>
    </fill>
    <fill>
      <patternFill patternType="solid">
        <fgColor indexed="13"/>
        <bgColor indexed="64"/>
      </patternFill>
    </fill>
  </fills>
  <borders count="8">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right style="medium">
        <color auto="1"/>
      </right>
      <top/>
      <bottom/>
      <diagonal/>
    </border>
  </borders>
  <cellStyleXfs count="2">
    <xf numFmtId="0" fontId="0" fillId="0" borderId="0"/>
    <xf numFmtId="9" fontId="1" fillId="0" borderId="0" applyFont="0" applyFill="0" applyBorder="0" applyAlignment="0" applyProtection="0"/>
  </cellStyleXfs>
  <cellXfs count="37">
    <xf numFmtId="0" fontId="0" fillId="0" borderId="0" xfId="0"/>
    <xf numFmtId="165" fontId="0" fillId="0" borderId="0" xfId="0" applyNumberFormat="1"/>
    <xf numFmtId="0" fontId="3" fillId="0" borderId="0" xfId="0" applyFont="1"/>
    <xf numFmtId="0" fontId="4" fillId="0" borderId="0" xfId="0" applyFont="1"/>
    <xf numFmtId="0" fontId="3" fillId="0" borderId="1" xfId="0" applyFont="1" applyBorder="1"/>
    <xf numFmtId="0" fontId="3" fillId="0" borderId="2" xfId="0" applyFont="1" applyBorder="1"/>
    <xf numFmtId="9" fontId="0" fillId="0" borderId="3" xfId="1" applyFont="1" applyBorder="1"/>
    <xf numFmtId="2" fontId="0" fillId="0" borderId="3" xfId="0" applyNumberFormat="1" applyBorder="1"/>
    <xf numFmtId="0" fontId="3" fillId="0" borderId="2" xfId="0" applyFont="1" applyFill="1" applyBorder="1"/>
    <xf numFmtId="0" fontId="3" fillId="0" borderId="4" xfId="0" applyFont="1" applyFill="1" applyBorder="1"/>
    <xf numFmtId="2" fontId="0" fillId="0" borderId="5" xfId="0" applyNumberFormat="1" applyBorder="1"/>
    <xf numFmtId="164" fontId="0" fillId="0" borderId="6" xfId="0" applyNumberFormat="1" applyBorder="1"/>
    <xf numFmtId="164" fontId="0" fillId="0" borderId="3" xfId="0" applyNumberFormat="1" applyBorder="1"/>
    <xf numFmtId="164" fontId="0" fillId="0" borderId="3" xfId="0" applyNumberFormat="1" applyFill="1" applyBorder="1"/>
    <xf numFmtId="164" fontId="0" fillId="0" borderId="7" xfId="0" applyNumberFormat="1" applyFill="1" applyBorder="1"/>
    <xf numFmtId="0" fontId="3" fillId="0" borderId="0" xfId="0" applyFont="1" applyAlignment="1">
      <alignment horizontal="center" wrapText="1"/>
    </xf>
    <xf numFmtId="0" fontId="3" fillId="0" borderId="0" xfId="0" applyFont="1" applyAlignment="1">
      <alignment horizontal="center"/>
    </xf>
    <xf numFmtId="0" fontId="3" fillId="0" borderId="0" xfId="0" applyFont="1" applyFill="1" applyBorder="1"/>
    <xf numFmtId="0" fontId="5" fillId="0" borderId="0" xfId="0" applyFont="1" applyAlignment="1">
      <alignment horizontal="center"/>
    </xf>
    <xf numFmtId="0" fontId="3" fillId="0" borderId="0" xfId="0" applyFont="1" applyAlignment="1">
      <alignment horizontal="left"/>
    </xf>
    <xf numFmtId="165" fontId="0" fillId="0" borderId="0" xfId="0" applyNumberFormat="1" applyFill="1"/>
    <xf numFmtId="9" fontId="0" fillId="0" borderId="0" xfId="0" applyNumberFormat="1" applyFill="1"/>
    <xf numFmtId="0" fontId="5" fillId="0" borderId="0" xfId="0" applyFont="1" applyFill="1" applyBorder="1"/>
    <xf numFmtId="0" fontId="5" fillId="0" borderId="0" xfId="0" applyFont="1" applyFill="1"/>
    <xf numFmtId="49" fontId="0" fillId="0" borderId="0" xfId="0" applyNumberFormat="1" applyFill="1"/>
    <xf numFmtId="0" fontId="0" fillId="0" borderId="0" xfId="0" applyAlignment="1">
      <alignment horizontal="center"/>
    </xf>
    <xf numFmtId="0" fontId="0" fillId="0" borderId="0" xfId="0" applyFill="1"/>
    <xf numFmtId="0" fontId="0" fillId="0" borderId="0" xfId="0" applyFill="1" applyAlignment="1">
      <alignment horizontal="center"/>
    </xf>
    <xf numFmtId="15" fontId="0" fillId="0" borderId="0" xfId="0" applyNumberFormat="1"/>
    <xf numFmtId="0" fontId="6" fillId="0" borderId="0" xfId="0" applyFont="1" applyBorder="1" applyAlignment="1">
      <alignment horizontal="left"/>
    </xf>
    <xf numFmtId="0" fontId="0" fillId="0" borderId="0" xfId="0" applyAlignment="1">
      <alignment horizontal="left"/>
    </xf>
    <xf numFmtId="165" fontId="0" fillId="2" borderId="0" xfId="0" applyNumberFormat="1" applyFill="1"/>
    <xf numFmtId="9" fontId="0" fillId="2" borderId="0" xfId="0" applyNumberFormat="1" applyFill="1"/>
    <xf numFmtId="0" fontId="0" fillId="2" borderId="0" xfId="0" applyFill="1"/>
    <xf numFmtId="15" fontId="0" fillId="2" borderId="0" xfId="0" applyNumberFormat="1" applyFill="1"/>
    <xf numFmtId="0" fontId="7" fillId="0" borderId="0" xfId="0" applyFont="1" applyBorder="1" applyAlignment="1">
      <alignment horizontal="left"/>
    </xf>
    <xf numFmtId="0" fontId="5" fillId="2" borderId="0" xfId="0" applyFont="1" applyFill="1"/>
  </cellXfs>
  <cellStyles count="2">
    <cellStyle name="Normal" xfId="0" builtinId="0"/>
    <cellStyle name="Percent" xfId="1" builtinId="5"/>
  </cellStyles>
  <dxfs count="6">
    <dxf>
      <font>
        <strike val="0"/>
        <condense val="0"/>
        <extend val="0"/>
        <color indexed="9"/>
      </font>
    </dxf>
    <dxf>
      <font>
        <strike val="0"/>
        <condense val="0"/>
        <extend val="0"/>
        <color indexed="51"/>
      </font>
    </dxf>
    <dxf>
      <font>
        <strike val="0"/>
        <condense val="0"/>
        <extend val="0"/>
        <color indexed="10"/>
      </font>
    </dxf>
    <dxf>
      <font>
        <strike val="0"/>
        <condense val="0"/>
        <extend val="0"/>
        <color indexed="9"/>
      </font>
    </dxf>
    <dxf>
      <font>
        <strike val="0"/>
        <condense val="0"/>
        <extend val="0"/>
        <color indexed="51"/>
      </font>
    </dxf>
    <dxf>
      <font>
        <strike val="0"/>
        <condense val="0"/>
        <extend val="0"/>
        <color indexed="10"/>
      </font>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tabSelected="1" workbookViewId="0">
      <selection activeCell="A3" sqref="A3"/>
    </sheetView>
  </sheetViews>
  <sheetFormatPr defaultColWidth="11.42578125" defaultRowHeight="12.75" x14ac:dyDescent="0.2"/>
  <cols>
    <col min="1" max="1" width="20.85546875" customWidth="1"/>
    <col min="2" max="2" width="15.140625" bestFit="1" customWidth="1"/>
    <col min="3" max="3" width="15.42578125" customWidth="1"/>
    <col min="4" max="4" width="13.85546875" customWidth="1"/>
    <col min="5" max="6" width="11.85546875" bestFit="1" customWidth="1"/>
    <col min="7" max="7" width="11.7109375" bestFit="1" customWidth="1"/>
  </cols>
  <sheetData>
    <row r="1" spans="1:13" ht="18" x14ac:dyDescent="0.25">
      <c r="A1" s="3" t="s">
        <v>10</v>
      </c>
    </row>
    <row r="2" spans="1:13" ht="25.5" x14ac:dyDescent="0.2">
      <c r="A2" s="2" t="s">
        <v>11</v>
      </c>
      <c r="B2" s="2" t="s">
        <v>12</v>
      </c>
      <c r="C2" s="2" t="s">
        <v>13</v>
      </c>
      <c r="D2" s="2" t="s">
        <v>7</v>
      </c>
      <c r="E2" s="15" t="s">
        <v>24</v>
      </c>
      <c r="F2" s="16" t="s">
        <v>8</v>
      </c>
      <c r="G2" s="15"/>
      <c r="I2" s="1"/>
      <c r="K2" s="1"/>
      <c r="L2" s="1"/>
      <c r="M2" s="1"/>
    </row>
    <row r="3" spans="1:13" x14ac:dyDescent="0.2">
      <c r="A3" s="31"/>
      <c r="B3" s="31"/>
      <c r="C3" s="31"/>
      <c r="D3" s="31"/>
      <c r="E3" s="32"/>
      <c r="F3" s="32"/>
      <c r="G3" s="21"/>
    </row>
    <row r="4" spans="1:13" ht="13.5" thickBot="1" x14ac:dyDescent="0.25"/>
    <row r="5" spans="1:13" x14ac:dyDescent="0.2">
      <c r="A5" s="4" t="s">
        <v>0</v>
      </c>
      <c r="B5" s="11">
        <f>A3</f>
        <v>0</v>
      </c>
      <c r="C5" s="30"/>
      <c r="D5" t="str">
        <f>"The project planned to have completed "&amp;TEXT(B5,"$0,000")&amp;" worth of work by the status date."</f>
        <v>The project planned to have completed $0,000 worth of work by the status date.</v>
      </c>
    </row>
    <row r="6" spans="1:13" x14ac:dyDescent="0.2">
      <c r="A6" s="5" t="s">
        <v>1</v>
      </c>
      <c r="B6" s="12">
        <f>B3</f>
        <v>0</v>
      </c>
      <c r="C6" s="30"/>
      <c r="D6" t="str">
        <f>"The project has completed "&amp;TEXT(B6,"$0,000")&amp;" worth of work by the status date."</f>
        <v>The project has completed $0,000 worth of work by the status date.</v>
      </c>
    </row>
    <row r="7" spans="1:13" x14ac:dyDescent="0.2">
      <c r="A7" s="5" t="s">
        <v>2</v>
      </c>
      <c r="B7" s="12">
        <f>C3</f>
        <v>0</v>
      </c>
      <c r="C7" s="30"/>
      <c r="D7" t="str">
        <f>"The project has spent "&amp;TEXT(B7,"$0,000")&amp;" as of the status date."</f>
        <v>The project has spent $0,000 as of the status date.</v>
      </c>
    </row>
    <row r="8" spans="1:13" x14ac:dyDescent="0.2">
      <c r="A8" s="5" t="s">
        <v>7</v>
      </c>
      <c r="B8" s="12">
        <f>D3</f>
        <v>0</v>
      </c>
      <c r="C8" s="30"/>
      <c r="D8" t="str">
        <f>"The total budget of the project is "&amp;TEXT(B8,"$0,000")&amp;"."</f>
        <v>The total budget of the project is $0,000.</v>
      </c>
    </row>
    <row r="9" spans="1:13" x14ac:dyDescent="0.2">
      <c r="A9" s="5" t="s">
        <v>24</v>
      </c>
      <c r="B9" s="6">
        <f>E3</f>
        <v>0</v>
      </c>
      <c r="C9" s="30"/>
      <c r="D9" t="str">
        <f>"The project has completed "&amp;TEXT(B9,"0%")&amp;" of its total work."</f>
        <v>The project has completed 0% of its total work.</v>
      </c>
    </row>
    <row r="10" spans="1:13" x14ac:dyDescent="0.2">
      <c r="A10" s="5" t="s">
        <v>26</v>
      </c>
      <c r="B10" s="6">
        <f>F3</f>
        <v>0</v>
      </c>
      <c r="C10" s="30"/>
      <c r="D10" t="str">
        <f>"The project has completed "&amp;TEXT(B10,"0%")&amp;" of its total duration."</f>
        <v>The project has completed 0% of its total duration.</v>
      </c>
    </row>
    <row r="11" spans="1:13" x14ac:dyDescent="0.2">
      <c r="A11" s="5" t="s">
        <v>34</v>
      </c>
      <c r="B11" s="6" t="e">
        <f>B6/B8</f>
        <v>#DIV/0!</v>
      </c>
      <c r="C11" s="30"/>
      <c r="D11" t="e">
        <f>"The project has completed "&amp;TEXT(B11,"0%")&amp;" of its value."</f>
        <v>#DIV/0!</v>
      </c>
    </row>
    <row r="12" spans="1:13" x14ac:dyDescent="0.2">
      <c r="A12" s="5" t="s">
        <v>9</v>
      </c>
      <c r="B12" s="6" t="e">
        <f>B7/B8</f>
        <v>#DIV/0!</v>
      </c>
      <c r="C12" s="30"/>
      <c r="D12" t="e">
        <f>"The project has spent "&amp;TEXT(B12,"0%")&amp;" of the budget."</f>
        <v>#DIV/0!</v>
      </c>
    </row>
    <row r="13" spans="1:13" ht="14.25" x14ac:dyDescent="0.2">
      <c r="A13" s="5" t="s">
        <v>5</v>
      </c>
      <c r="B13" s="12">
        <f>B6-B7</f>
        <v>0</v>
      </c>
      <c r="C13" s="35" t="e">
        <f>IF(B13="","",IF(B13/B6&lt;-0.2,"l",IF(B13/B6&lt;-0.1,"t","n")))</f>
        <v>#DIV/0!</v>
      </c>
      <c r="D13" t="str">
        <f>IF(B13&gt;0,"The project is "&amp;TEXT(ABS(B13),"$0,000")&amp;" under budget.",IF(B13=0,"The project is exactly on budget.","The project is "&amp;TEXT(ABS(B13),"$0,000")&amp;" over budget."))</f>
        <v>The project is exactly on budget.</v>
      </c>
    </row>
    <row r="14" spans="1:13" ht="14.25" x14ac:dyDescent="0.2">
      <c r="A14" s="5" t="s">
        <v>3</v>
      </c>
      <c r="B14" s="12">
        <f>B6-B5</f>
        <v>0</v>
      </c>
      <c r="C14" s="35" t="e">
        <f>IF(B14="","",IF(B14/B6&lt;-0.2,"l",IF(B14/B6&lt;-0.1,"t","n")))</f>
        <v>#DIV/0!</v>
      </c>
      <c r="D14" t="str">
        <f>IF(B14&gt;0,"The project is "&amp;TEXT(ABS(B14),"$0,000")&amp;" ahead of schedule.",IF(B14=0,"The project is exactly on schedule.","The project is "&amp;TEXT(ABS(B14),"$0,000")&amp;" behind schedule."))</f>
        <v>The project is exactly on schedule.</v>
      </c>
    </row>
    <row r="15" spans="1:13" ht="14.25" x14ac:dyDescent="0.2">
      <c r="A15" s="5" t="s">
        <v>6</v>
      </c>
      <c r="B15" s="7" t="e">
        <f>B6/B7</f>
        <v>#DIV/0!</v>
      </c>
      <c r="C15" s="35" t="e">
        <f>IF(B15="","",IF(B15&lt;0.9,"l",IF(B15&lt;0.95,"t","n")))</f>
        <v>#DIV/0!</v>
      </c>
      <c r="D15" t="e">
        <f>"The project is receiving "&amp;TEXT(B15,"$0.00")&amp;" worth of value for every dollar spent."</f>
        <v>#DIV/0!</v>
      </c>
    </row>
    <row r="16" spans="1:13" ht="14.25" x14ac:dyDescent="0.2">
      <c r="A16" s="5" t="s">
        <v>4</v>
      </c>
      <c r="B16" s="7" t="e">
        <f>B6/B5</f>
        <v>#DIV/0!</v>
      </c>
      <c r="C16" s="35" t="e">
        <f>IF(B16="","",IF(B16&lt;0.9,"l",IF(B16&lt;0.95,"t","n")))</f>
        <v>#DIV/0!</v>
      </c>
      <c r="D16" t="e">
        <f>IF(B16&gt;1,"The project is progressing "&amp;TEXT(ABS(B16-1),"0%")&amp;" faster than planned.",IF(B16=1,"The project is progressing exactly as planned.","The project is progressing "&amp;TEXT(ABS(1-B16),"0%")&amp;" slower than planned."))</f>
        <v>#DIV/0!</v>
      </c>
    </row>
    <row r="17" spans="1:5" ht="14.25" x14ac:dyDescent="0.2">
      <c r="A17" s="8" t="s">
        <v>15</v>
      </c>
      <c r="B17" s="13">
        <f>B7+(B8-B6)</f>
        <v>0</v>
      </c>
      <c r="C17" s="35" t="e">
        <f>IF(B17="","",IF(B17/B8&gt;1.1,"l",IF(B17/B8&gt;1.2,"t","n")))</f>
        <v>#DIV/0!</v>
      </c>
      <c r="D17" t="str">
        <f>"If the trend is not expected to continue, the project is forecast to cost "&amp;TEXT(B17,"$0,000")&amp;"."</f>
        <v>If the trend is not expected to continue, the project is forecast to cost $0,000.</v>
      </c>
    </row>
    <row r="18" spans="1:5" ht="14.25" x14ac:dyDescent="0.2">
      <c r="A18" s="8" t="s">
        <v>16</v>
      </c>
      <c r="B18" s="13" t="e">
        <f>B8/B15</f>
        <v>#DIV/0!</v>
      </c>
      <c r="C18" s="35" t="e">
        <f>IF(B18="","",IF(B18/B8&gt;1.1,"l",IF(B18/B8&gt;1.05,"t","n")))</f>
        <v>#DIV/0!</v>
      </c>
      <c r="D18" t="e">
        <f>"If the trend continues, the project is forecast to cost "&amp;TEXT(B18,"$0,000")&amp;"."</f>
        <v>#DIV/0!</v>
      </c>
    </row>
    <row r="19" spans="1:5" ht="14.25" x14ac:dyDescent="0.2">
      <c r="A19" s="8" t="s">
        <v>17</v>
      </c>
      <c r="B19" s="13" t="e">
        <f>B7+((B8-B6)/(B15*B16))</f>
        <v>#DIV/0!</v>
      </c>
      <c r="C19" s="35" t="e">
        <f>IF(B19="","",IF(B19/B8&gt;1.1,"l",IF(B19/B8&gt;1.05,"t","n")))</f>
        <v>#DIV/0!</v>
      </c>
      <c r="D19" t="e">
        <f>"If the cost and schedule trends continue, the project is forecast to cost "&amp;TEXT(B19,"$0,000")&amp;"."</f>
        <v>#DIV/0!</v>
      </c>
    </row>
    <row r="20" spans="1:5" ht="14.25" x14ac:dyDescent="0.2">
      <c r="A20" s="8" t="s">
        <v>18</v>
      </c>
      <c r="B20" s="13">
        <f>B8-B17</f>
        <v>0</v>
      </c>
      <c r="C20" s="35" t="e">
        <f>IF(B20="","",IF(B20/B8&lt;-0.1,"l",IF(B20/B8&lt;-0.05,"t","n")))</f>
        <v>#DIV/0!</v>
      </c>
      <c r="D20" t="str">
        <f>IF(B20&gt;0,"If the trend is not expected to continue, the project is forecast to be "&amp;TEXT(ABS(B20),"$0,000")&amp;" under budget.",IF(B20=0,"If the trend is not expected to continue, the project is forecast to be exactly on budget.","If the trend is not expected to continue, the project is forecast to be "&amp;TEXT(ABS(B20),"$0,000")&amp;" over budget."))</f>
        <v>If the trend is not expected to continue, the project is forecast to be exactly on budget.</v>
      </c>
    </row>
    <row r="21" spans="1:5" ht="14.25" x14ac:dyDescent="0.2">
      <c r="A21" s="8" t="s">
        <v>19</v>
      </c>
      <c r="B21" s="13" t="e">
        <f>B8-B18</f>
        <v>#DIV/0!</v>
      </c>
      <c r="C21" s="35" t="e">
        <f>IF(B21="","",IF(B21/B8&lt;-0.1,"l",IF(B21/B8&lt;-0.05,"t","n")))</f>
        <v>#DIV/0!</v>
      </c>
      <c r="D21" t="e">
        <f>IF(B21&gt;0,"If the trend is expected to continue, the project is forecast to be "&amp;TEXT(ABS(B21),"$0,000")&amp;" under budget.",IF(B21=0,"If the trend is expected to continue, the project is forecast to be exactly on budget.","If the trend is expected to continue, the project is forecast to be "&amp;TEXT(ABS(B21),"$0,000")&amp;" over budget."))</f>
        <v>#DIV/0!</v>
      </c>
    </row>
    <row r="22" spans="1:5" ht="14.25" x14ac:dyDescent="0.2">
      <c r="A22" s="8" t="s">
        <v>20</v>
      </c>
      <c r="B22" s="13" t="e">
        <f>B8-B19</f>
        <v>#DIV/0!</v>
      </c>
      <c r="C22" s="35" t="e">
        <f>IF(B22="","",IF(B22/B8&lt;-0.1,"l",IF(B22/B8&lt;-0.05,"t","n")))</f>
        <v>#DIV/0!</v>
      </c>
      <c r="D22" t="e">
        <f>IF(B22&gt;0,"If the cost and schedule trends are expected to continue, the project is forecast to be "&amp;TEXT(ABS(B22),"$0,000")&amp;" under budget.",IF(B22=0,"If the cost and schedule trends are expected to continue, the project is forecast to be exactly on budget.","If the cost and schedule trends are expected to continue, the project is forecast to be "&amp;TEXT(ABS(B22),"$0,000")&amp;" over budget."))</f>
        <v>#DIV/0!</v>
      </c>
    </row>
    <row r="23" spans="1:5" ht="14.25" x14ac:dyDescent="0.2">
      <c r="A23" s="8" t="s">
        <v>21</v>
      </c>
      <c r="B23" s="14">
        <f>B17-B7</f>
        <v>0</v>
      </c>
      <c r="C23" s="35" t="e">
        <f>IF(B23="","",IF(B23/(B8-B7)&gt;1.1,"l",IF(B23/(B8-B7)&gt;1.2,"t","n")))</f>
        <v>#DIV/0!</v>
      </c>
      <c r="D23" t="str">
        <f>"If the trend is not expected to continue, "&amp;TEXT(B23,"$0,000")&amp;" will be required to complete the project."</f>
        <v>If the trend is not expected to continue, $0,000 will be required to complete the project.</v>
      </c>
    </row>
    <row r="24" spans="1:5" ht="14.25" x14ac:dyDescent="0.2">
      <c r="A24" s="8" t="s">
        <v>22</v>
      </c>
      <c r="B24" s="13" t="e">
        <f>B18-B7</f>
        <v>#DIV/0!</v>
      </c>
      <c r="C24" s="35" t="e">
        <f>IF(B24="","",IF(B24/(B8-B7)&gt;1.1,"l",IF(B24/(B8-B7)&gt;1.2,"t","n")))</f>
        <v>#DIV/0!</v>
      </c>
      <c r="D24" t="e">
        <f>"If the trend is expected to continue, "&amp;TEXT(B24,"$0,000")&amp;" will be required to complete the project."</f>
        <v>#DIV/0!</v>
      </c>
    </row>
    <row r="25" spans="1:5" ht="14.25" x14ac:dyDescent="0.2">
      <c r="A25" s="8" t="s">
        <v>23</v>
      </c>
      <c r="B25" s="13" t="e">
        <f>B19-B7</f>
        <v>#DIV/0!</v>
      </c>
      <c r="C25" s="35" t="e">
        <f>IF(B25="","",IF(B25/(B8-B7)&gt;1.1,"l",IF(B25/(B8-B7)&gt;1.2,"t","n")))</f>
        <v>#DIV/0!</v>
      </c>
      <c r="D25" t="e">
        <f>"If the cost and schedule trends are expected to continue, "&amp;TEXT(B25,"$0,000")&amp;" will be required to complete the project."</f>
        <v>#DIV/0!</v>
      </c>
    </row>
    <row r="26" spans="1:5" ht="13.5" thickBot="1" x14ac:dyDescent="0.25">
      <c r="A26" s="9" t="s">
        <v>14</v>
      </c>
      <c r="B26" s="10" t="e">
        <f>(B8-B6)/(B8-B7)</f>
        <v>#DIV/0!</v>
      </c>
      <c r="C26" s="30"/>
      <c r="D26" t="e">
        <f>"To complete the project within the original budget, "&amp;TEXT(B26,"$0.00")&amp;" worth of value must be received for every dollar spent for the remainder of the project."</f>
        <v>#DIV/0!</v>
      </c>
    </row>
    <row r="28" spans="1:5" x14ac:dyDescent="0.2">
      <c r="A28" s="17" t="s">
        <v>25</v>
      </c>
      <c r="B28" s="2" t="s">
        <v>36</v>
      </c>
      <c r="C28" s="19" t="s">
        <v>27</v>
      </c>
      <c r="D28" s="16" t="s">
        <v>28</v>
      </c>
      <c r="E28" s="18"/>
    </row>
    <row r="29" spans="1:5" x14ac:dyDescent="0.2">
      <c r="A29" s="33"/>
      <c r="B29" s="34"/>
      <c r="C29" s="36"/>
      <c r="D29" s="25" t="str">
        <f>SUBSTITUTE(SUBSTITUTE(C29,"days",""),"day","")</f>
        <v/>
      </c>
      <c r="E29" t="e">
        <f t="shared" ref="E29:E37" si="0">IF(VALUE(D29)=0,A29&amp;" is exactly on schedule.",IF(VALUE(D29)&gt;0,A29&amp;" is "&amp;VALUE(D29)&amp;" days behind schedule.",A29&amp;" is "&amp;TEXT(ABS(VALUE(D29)),"0")&amp;" days ahead of schedule."))</f>
        <v>#VALUE!</v>
      </c>
    </row>
    <row r="30" spans="1:5" x14ac:dyDescent="0.2">
      <c r="A30" s="33"/>
      <c r="B30" s="34"/>
      <c r="C30" s="33"/>
      <c r="D30" s="25" t="str">
        <f t="shared" ref="D30:D37" si="1">SUBSTITUTE(SUBSTITUTE(C30,"days",""),"day","")</f>
        <v/>
      </c>
      <c r="E30" t="e">
        <f t="shared" si="0"/>
        <v>#VALUE!</v>
      </c>
    </row>
    <row r="31" spans="1:5" x14ac:dyDescent="0.2">
      <c r="A31" s="33"/>
      <c r="B31" s="34"/>
      <c r="C31" s="33"/>
      <c r="D31" s="25" t="str">
        <f t="shared" si="1"/>
        <v/>
      </c>
      <c r="E31" t="e">
        <f t="shared" si="0"/>
        <v>#VALUE!</v>
      </c>
    </row>
    <row r="32" spans="1:5" x14ac:dyDescent="0.2">
      <c r="A32" s="33"/>
      <c r="B32" s="34"/>
      <c r="C32" s="33"/>
      <c r="D32" s="25" t="str">
        <f t="shared" si="1"/>
        <v/>
      </c>
      <c r="E32" t="e">
        <f t="shared" si="0"/>
        <v>#VALUE!</v>
      </c>
    </row>
    <row r="33" spans="1:5" x14ac:dyDescent="0.2">
      <c r="A33" s="33"/>
      <c r="B33" s="34"/>
      <c r="C33" s="33"/>
      <c r="D33" s="25" t="str">
        <f t="shared" si="1"/>
        <v/>
      </c>
      <c r="E33" t="e">
        <f t="shared" si="0"/>
        <v>#VALUE!</v>
      </c>
    </row>
    <row r="34" spans="1:5" x14ac:dyDescent="0.2">
      <c r="A34" s="33"/>
      <c r="B34" s="34"/>
      <c r="C34" s="33"/>
      <c r="D34" s="25" t="str">
        <f t="shared" si="1"/>
        <v/>
      </c>
      <c r="E34" t="e">
        <f t="shared" si="0"/>
        <v>#VALUE!</v>
      </c>
    </row>
    <row r="35" spans="1:5" x14ac:dyDescent="0.2">
      <c r="A35" s="33"/>
      <c r="B35" s="34"/>
      <c r="C35" s="33"/>
      <c r="D35" s="25" t="str">
        <f t="shared" si="1"/>
        <v/>
      </c>
      <c r="E35" t="e">
        <f t="shared" si="0"/>
        <v>#VALUE!</v>
      </c>
    </row>
    <row r="36" spans="1:5" x14ac:dyDescent="0.2">
      <c r="A36" s="33"/>
      <c r="B36" s="34"/>
      <c r="C36" s="33"/>
      <c r="D36" s="25" t="str">
        <f t="shared" si="1"/>
        <v/>
      </c>
      <c r="E36" t="e">
        <f t="shared" si="0"/>
        <v>#VALUE!</v>
      </c>
    </row>
    <row r="37" spans="1:5" x14ac:dyDescent="0.2">
      <c r="A37" s="33"/>
      <c r="B37" s="34"/>
      <c r="C37" s="33"/>
      <c r="D37" s="25" t="str">
        <f t="shared" si="1"/>
        <v/>
      </c>
      <c r="E37" t="e">
        <f t="shared" si="0"/>
        <v>#VALUE!</v>
      </c>
    </row>
    <row r="38" spans="1:5" x14ac:dyDescent="0.2">
      <c r="A38" s="26"/>
      <c r="B38" s="24"/>
      <c r="C38" s="27"/>
      <c r="D38" s="26"/>
    </row>
  </sheetData>
  <phoneticPr fontId="2" type="noConversion"/>
  <conditionalFormatting sqref="C13:C25">
    <cfRule type="cellIs" dxfId="5" priority="1" stopIfTrue="1" operator="equal">
      <formula>"l"</formula>
    </cfRule>
    <cfRule type="cellIs" dxfId="4" priority="2" stopIfTrue="1" operator="equal">
      <formula>"t"</formula>
    </cfRule>
    <cfRule type="cellIs" dxfId="3" priority="3" stopIfTrue="1" operator="equal">
      <formula>"n"</formula>
    </cfRule>
  </conditionalFormatting>
  <dataValidations count="1">
    <dataValidation allowBlank="1" showInputMessage="1" showErrorMessage="1" prompt="Paste values from project file here." sqref="A3 A29"/>
  </dataValidations>
  <pageMargins left="0.7" right="0.7" top="0.75" bottom="1.25" header="0.5" footer="0.25"/>
  <pageSetup orientation="portrait"/>
  <headerFooter>
    <oddFooter>&amp;L&amp;G</oddFooter>
  </headerFooter>
  <legacyDrawing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workbookViewId="0">
      <selection activeCell="D30" sqref="D30"/>
    </sheetView>
  </sheetViews>
  <sheetFormatPr defaultColWidth="11.42578125" defaultRowHeight="12.75" x14ac:dyDescent="0.2"/>
  <cols>
    <col min="1" max="1" width="20.85546875" customWidth="1"/>
    <col min="2" max="2" width="15.140625" bestFit="1" customWidth="1"/>
    <col min="3" max="3" width="13.7109375" customWidth="1"/>
    <col min="4" max="4" width="12.28515625" bestFit="1" customWidth="1"/>
    <col min="5" max="6" width="11.85546875" bestFit="1" customWidth="1"/>
    <col min="7" max="7" width="11.7109375" bestFit="1" customWidth="1"/>
  </cols>
  <sheetData>
    <row r="1" spans="1:13" ht="18" x14ac:dyDescent="0.25">
      <c r="A1" s="3" t="s">
        <v>10</v>
      </c>
    </row>
    <row r="2" spans="1:13" ht="25.5" x14ac:dyDescent="0.2">
      <c r="A2" s="2" t="s">
        <v>11</v>
      </c>
      <c r="B2" s="2" t="s">
        <v>12</v>
      </c>
      <c r="C2" s="2" t="s">
        <v>13</v>
      </c>
      <c r="D2" s="2" t="s">
        <v>7</v>
      </c>
      <c r="E2" s="15" t="s">
        <v>24</v>
      </c>
      <c r="F2" s="16" t="s">
        <v>8</v>
      </c>
      <c r="G2" s="15"/>
      <c r="I2" s="1"/>
      <c r="K2" s="1"/>
      <c r="L2" s="1"/>
      <c r="M2" s="1"/>
    </row>
    <row r="3" spans="1:13" x14ac:dyDescent="0.2">
      <c r="A3" s="20">
        <v>325000</v>
      </c>
      <c r="B3" s="20">
        <v>375000</v>
      </c>
      <c r="C3" s="20">
        <v>350000</v>
      </c>
      <c r="D3" s="20">
        <v>500000</v>
      </c>
      <c r="E3" s="21">
        <v>0.6</v>
      </c>
      <c r="F3" s="21">
        <f>5/6</f>
        <v>0.83333333333333337</v>
      </c>
      <c r="G3" s="21"/>
    </row>
    <row r="4" spans="1:13" ht="13.5" thickBot="1" x14ac:dyDescent="0.25"/>
    <row r="5" spans="1:13" x14ac:dyDescent="0.2">
      <c r="A5" s="4" t="s">
        <v>0</v>
      </c>
      <c r="B5" s="11">
        <f>A3</f>
        <v>325000</v>
      </c>
      <c r="D5" t="str">
        <f>"The project planned to have completed "&amp;TEXT(B5,"$0,000")&amp;" worth of work by the status date."</f>
        <v>The project planned to have completed $325,000 worth of work by the status date.</v>
      </c>
    </row>
    <row r="6" spans="1:13" x14ac:dyDescent="0.2">
      <c r="A6" s="5" t="s">
        <v>1</v>
      </c>
      <c r="B6" s="12">
        <f>B3</f>
        <v>375000</v>
      </c>
      <c r="D6" t="str">
        <f>"The project has completed "&amp;TEXT(B6,"$0,000")&amp;" worth of work by the status date."</f>
        <v>The project has completed $375,000 worth of work by the status date.</v>
      </c>
    </row>
    <row r="7" spans="1:13" x14ac:dyDescent="0.2">
      <c r="A7" s="5" t="s">
        <v>2</v>
      </c>
      <c r="B7" s="12">
        <f>C3</f>
        <v>350000</v>
      </c>
      <c r="D7" t="str">
        <f>"The project has spent "&amp;TEXT(B7,"$0,000")&amp;" as of the status date."</f>
        <v>The project has spent $350,000 as of the status date.</v>
      </c>
    </row>
    <row r="8" spans="1:13" x14ac:dyDescent="0.2">
      <c r="A8" s="5" t="s">
        <v>7</v>
      </c>
      <c r="B8" s="12">
        <f>D3</f>
        <v>500000</v>
      </c>
      <c r="D8" t="str">
        <f>"The total budget of the project is "&amp;TEXT(B8,"$0,000")&amp;"."</f>
        <v>The total budget of the project is $500,000.</v>
      </c>
    </row>
    <row r="9" spans="1:13" x14ac:dyDescent="0.2">
      <c r="A9" s="5" t="s">
        <v>24</v>
      </c>
      <c r="B9" s="6">
        <f>E3</f>
        <v>0.6</v>
      </c>
      <c r="D9" t="str">
        <f>"The project has completed "&amp;TEXT(B9,"0%")&amp;" of its total work."</f>
        <v>The project has completed 60% of its total work.</v>
      </c>
    </row>
    <row r="10" spans="1:13" x14ac:dyDescent="0.2">
      <c r="A10" s="5" t="s">
        <v>26</v>
      </c>
      <c r="B10" s="6">
        <f>F3</f>
        <v>0.83333333333333337</v>
      </c>
      <c r="D10" t="str">
        <f>"The project has completed "&amp;TEXT(B10,"0%")&amp;" of its total duration."</f>
        <v>The project has completed 83% of its total duration.</v>
      </c>
    </row>
    <row r="11" spans="1:13" x14ac:dyDescent="0.2">
      <c r="A11" s="5" t="s">
        <v>8</v>
      </c>
      <c r="B11" s="6">
        <f>B6/B8</f>
        <v>0.75</v>
      </c>
      <c r="D11" t="str">
        <f>"The project has completed "&amp;TEXT(B11,"0%")&amp;" of its value."</f>
        <v>The project has completed 75% of its value.</v>
      </c>
    </row>
    <row r="12" spans="1:13" x14ac:dyDescent="0.2">
      <c r="A12" s="5" t="s">
        <v>9</v>
      </c>
      <c r="B12" s="6">
        <f>B7/B8</f>
        <v>0.7</v>
      </c>
      <c r="D12" t="str">
        <f>"The project has spent "&amp;TEXT(B12,"0%")&amp;" of the budget."</f>
        <v>The project has spent 70% of the budget.</v>
      </c>
    </row>
    <row r="13" spans="1:13" ht="14.25" x14ac:dyDescent="0.2">
      <c r="A13" s="5" t="s">
        <v>5</v>
      </c>
      <c r="B13" s="12">
        <f>B6-B7</f>
        <v>25000</v>
      </c>
      <c r="C13" s="29" t="str">
        <f>IF(B13="","",IF(B13/B6&lt;-0.2,"l",IF(B13/B6&lt;-0.1,"t","n")))</f>
        <v>n</v>
      </c>
      <c r="D13" t="str">
        <f>IF(B13&gt;0,"The project is "&amp;TEXT(ABS(B13),"$0,000")&amp;" under budget.",IF(B13=0,"The project is exactly on budget.","The project is "&amp;TEXT(ABS(B13),"$0,000")&amp;" over budget."))</f>
        <v>The project is $25,000 under budget.</v>
      </c>
    </row>
    <row r="14" spans="1:13" ht="14.25" x14ac:dyDescent="0.2">
      <c r="A14" s="5" t="s">
        <v>3</v>
      </c>
      <c r="B14" s="12">
        <f>B6-B5</f>
        <v>50000</v>
      </c>
      <c r="C14" s="29" t="str">
        <f>IF(B14="","",IF(B14/B6&lt;-0.2,"l",IF(B14/B6&lt;-0.1,"t","n")))</f>
        <v>n</v>
      </c>
      <c r="D14" t="str">
        <f>IF(B14&gt;0,"The project is "&amp;TEXT(ABS(B14),"$0,000")&amp;" ahead of schedule.",IF(B14=0,"The project is exactly on schedule.","The project is "&amp;TEXT(ABS(B14),"$0,000")&amp;" behind schedule."))</f>
        <v>The project is $50,000 ahead of schedule.</v>
      </c>
    </row>
    <row r="15" spans="1:13" ht="14.25" x14ac:dyDescent="0.2">
      <c r="A15" s="5" t="s">
        <v>6</v>
      </c>
      <c r="B15" s="7">
        <f>B6/B7</f>
        <v>1.0714285714285714</v>
      </c>
      <c r="C15" s="29" t="str">
        <f>IF(B15="","",IF(B15&lt;0.9,"l",IF(B15&lt;0.95,"t","n")))</f>
        <v>n</v>
      </c>
      <c r="D15" t="str">
        <f>"The project is receiving "&amp;TEXT(B15,"$0.00")&amp;" worth of value for every dollar spent."</f>
        <v>The project is receiving $1.07 worth of value for every dollar spent.</v>
      </c>
    </row>
    <row r="16" spans="1:13" ht="14.25" x14ac:dyDescent="0.2">
      <c r="A16" s="5" t="s">
        <v>4</v>
      </c>
      <c r="B16" s="7">
        <f>B6/B5</f>
        <v>1.1538461538461537</v>
      </c>
      <c r="C16" s="29" t="str">
        <f>IF(B16="","",IF(B16&lt;0.9,"l",IF(B16&lt;0.95,"t","n")))</f>
        <v>n</v>
      </c>
      <c r="D16" t="str">
        <f>IF(B16&gt;1,"The project is progressing "&amp;TEXT(ABS(B16-1),"0%")&amp;" faster than planned.",IF(B16=1,"The project is progressing exactly as planned.","The project is progressing "&amp;TEXT(ABS(1-B16),"0%")&amp;" slower than planned."))</f>
        <v>The project is progressing 15% faster than planned.</v>
      </c>
    </row>
    <row r="17" spans="1:5" ht="14.25" x14ac:dyDescent="0.2">
      <c r="A17" s="8" t="s">
        <v>15</v>
      </c>
      <c r="B17" s="13">
        <f>B7+(B8-B6)</f>
        <v>475000</v>
      </c>
      <c r="C17" s="29" t="str">
        <f>IF(B17="","",IF(B17/B8&gt;1.1,"l",IF(B17/B8&gt;1.2,"t","n")))</f>
        <v>n</v>
      </c>
      <c r="D17" t="str">
        <f>"If the trend is not expected to continue, the project is forecast to cost "&amp;TEXT(B17,"$0,000")&amp;"."</f>
        <v>If the trend is not expected to continue, the project is forecast to cost $475,000.</v>
      </c>
    </row>
    <row r="18" spans="1:5" ht="14.25" x14ac:dyDescent="0.2">
      <c r="A18" s="8" t="s">
        <v>16</v>
      </c>
      <c r="B18" s="13">
        <f>B8/B15</f>
        <v>466666.66666666669</v>
      </c>
      <c r="C18" s="29" t="str">
        <f>IF(B18="","",IF(B18/B8&gt;1.1,"l",IF(B18/B8&gt;1.05,"t","n")))</f>
        <v>n</v>
      </c>
      <c r="D18" t="str">
        <f>"If the trend continues, the project is forecast to cost "&amp;TEXT(B18,"$0,000")&amp;"."</f>
        <v>If the trend continues, the project is forecast to cost $466,667.</v>
      </c>
    </row>
    <row r="19" spans="1:5" ht="14.25" x14ac:dyDescent="0.2">
      <c r="A19" s="8" t="s">
        <v>17</v>
      </c>
      <c r="B19" s="13">
        <f>B7+((B8-B6)/(B15*B16))</f>
        <v>451111.11111111112</v>
      </c>
      <c r="C19" s="29" t="str">
        <f>IF(B19="","",IF(B19/B8&gt;1.1,"l",IF(B19/B8&gt;1.05,"t","n")))</f>
        <v>n</v>
      </c>
      <c r="D19" t="str">
        <f>"If the cost and schedule trends continue, the project is forecast to cost "&amp;TEXT(B19,"$0,000")&amp;"."</f>
        <v>If the cost and schedule trends continue, the project is forecast to cost $451,111.</v>
      </c>
    </row>
    <row r="20" spans="1:5" ht="14.25" x14ac:dyDescent="0.2">
      <c r="A20" s="8" t="s">
        <v>18</v>
      </c>
      <c r="B20" s="13">
        <f>B8-B17</f>
        <v>25000</v>
      </c>
      <c r="C20" s="29" t="str">
        <f>IF(B20="","",IF(B20/B8&lt;-0.1,"l",IF(B20/B8&lt;-0.05,"t","n")))</f>
        <v>n</v>
      </c>
      <c r="D20" t="str">
        <f>IF(B20&gt;0,"If the trend is not expected to continue, the project is forecast to be "&amp;TEXT(ABS(B20),"$0,000")&amp;" under budget.",IF(B20=0,"If the trend is not expected to continue, the project is forecast to be exactly on budget.","If the trend is not expected to continue, the project is forecast to be "&amp;TEXT(ABS(B20),"$0,000")&amp;" over budget."))</f>
        <v>If the trend is not expected to continue, the project is forecast to be $25,000 under budget.</v>
      </c>
    </row>
    <row r="21" spans="1:5" ht="14.25" x14ac:dyDescent="0.2">
      <c r="A21" s="8" t="s">
        <v>19</v>
      </c>
      <c r="B21" s="13">
        <f>B8-B18</f>
        <v>33333.333333333314</v>
      </c>
      <c r="C21" s="29" t="str">
        <f>IF(B21="","",IF(B21/B8&lt;-0.1,"l",IF(B21/B8&lt;-0.05,"t","n")))</f>
        <v>n</v>
      </c>
      <c r="D21" t="str">
        <f>IF(B21&gt;0,"If the trend is expected to continue, the project is forecast to be "&amp;TEXT(ABS(B21),"$0,000")&amp;" under budget.",IF(B21=0,"If the trend is expected to continue, the project is forecast to be exactly on budget.","If the trend is expected to continue, the project is forecast to be "&amp;TEXT(ABS(B21),"$0,000")&amp;" over budget."))</f>
        <v>If the trend is expected to continue, the project is forecast to be $33,333 under budget.</v>
      </c>
    </row>
    <row r="22" spans="1:5" ht="14.25" x14ac:dyDescent="0.2">
      <c r="A22" s="8" t="s">
        <v>20</v>
      </c>
      <c r="B22" s="13">
        <f>B8-B19</f>
        <v>48888.888888888876</v>
      </c>
      <c r="C22" s="29" t="str">
        <f>IF(B22="","",IF(B22/B8&lt;-0.1,"l",IF(B22/B8&lt;-0.05,"t","n")))</f>
        <v>n</v>
      </c>
      <c r="D22" t="str">
        <f>IF(B22&gt;0,"If the cost and schedule trends are expected to continue, the project is forecast to be "&amp;TEXT(ABS(B22),"$0,000")&amp;" under budget.",IF(B22=0,"If the cost and schedule trends are expected to continue, the project is forecast to be exactly on budget.","If the cost and schedule trends are expected to continue, the project is forecast to be "&amp;TEXT(ABS(B22),"$0,000")&amp;" over budget."))</f>
        <v>If the cost and schedule trends are expected to continue, the project is forecast to be $48,889 under budget.</v>
      </c>
    </row>
    <row r="23" spans="1:5" ht="14.25" x14ac:dyDescent="0.2">
      <c r="A23" s="8" t="s">
        <v>21</v>
      </c>
      <c r="B23" s="14">
        <f>B17-B7</f>
        <v>125000</v>
      </c>
      <c r="C23" s="29" t="str">
        <f>IF(B23="","",IF(B23/(B8-B7)&gt;1.1,"l",IF(B23/(B8-B7)&gt;1.2,"t","n")))</f>
        <v>n</v>
      </c>
      <c r="D23" t="str">
        <f>"If the trend is not expected to continue, "&amp;TEXT(B23,"$0,000")&amp;" will be required to complete the project."</f>
        <v>If the trend is not expected to continue, $125,000 will be required to complete the project.</v>
      </c>
    </row>
    <row r="24" spans="1:5" ht="14.25" x14ac:dyDescent="0.2">
      <c r="A24" s="8" t="s">
        <v>22</v>
      </c>
      <c r="B24" s="13">
        <f>B18-B7</f>
        <v>116666.66666666669</v>
      </c>
      <c r="C24" s="29" t="str">
        <f>IF(B24="","",IF(B24/(B8-B7)&gt;1.1,"l",IF(B24/(B8-B7)&gt;1.2,"t","n")))</f>
        <v>n</v>
      </c>
      <c r="D24" t="str">
        <f>"If the trend is expected to continue, "&amp;TEXT(B24,"$0,000")&amp;" will be required to complete the project."</f>
        <v>If the trend is expected to continue, $116,667 will be required to complete the project.</v>
      </c>
    </row>
    <row r="25" spans="1:5" ht="14.25" x14ac:dyDescent="0.2">
      <c r="A25" s="8" t="s">
        <v>23</v>
      </c>
      <c r="B25" s="13">
        <f>B19-B7</f>
        <v>101111.11111111112</v>
      </c>
      <c r="C25" s="29" t="str">
        <f>IF(B25="","",IF(B25/(B8-B7)&gt;1.1,"l",IF(B25/(B8-B7)&gt;1.2,"t","n")))</f>
        <v>n</v>
      </c>
      <c r="D25" t="str">
        <f>"If the cost and schedule trends are expected to continue, "&amp;TEXT(B25,"$0,000")&amp;" will be required to complete the project."</f>
        <v>If the cost and schedule trends are expected to continue, $101,111 will be required to complete the project.</v>
      </c>
    </row>
    <row r="26" spans="1:5" ht="13.5" thickBot="1" x14ac:dyDescent="0.25">
      <c r="A26" s="9" t="s">
        <v>14</v>
      </c>
      <c r="B26" s="10">
        <f>(B8-B6)/(B8-B7)</f>
        <v>0.83333333333333337</v>
      </c>
      <c r="D26" t="str">
        <f>"To complete the project within the original budget, "&amp;TEXT(B26,"$0.00")&amp;" worth of value must be received for every dollar spent for the remainder of the project."</f>
        <v>To complete the project within the original budget, $0.83 worth of value must be received for every dollar spent for the remainder of the project.</v>
      </c>
    </row>
    <row r="28" spans="1:5" x14ac:dyDescent="0.2">
      <c r="A28" s="17" t="s">
        <v>25</v>
      </c>
      <c r="B28" s="2" t="s">
        <v>36</v>
      </c>
      <c r="C28" s="19" t="s">
        <v>27</v>
      </c>
      <c r="D28" s="16" t="s">
        <v>28</v>
      </c>
      <c r="E28" s="18"/>
    </row>
    <row r="29" spans="1:5" x14ac:dyDescent="0.2">
      <c r="A29" s="22" t="s">
        <v>29</v>
      </c>
      <c r="B29" s="28">
        <v>41424</v>
      </c>
      <c r="C29" s="24" t="s">
        <v>35</v>
      </c>
      <c r="D29" s="25" t="str">
        <f t="shared" ref="D29:D31" si="0">SUBSTITUTE(SUBSTITUTE(C29,"days",""),"day","")</f>
        <v xml:space="preserve">-5 </v>
      </c>
      <c r="E29" t="str">
        <f t="shared" ref="E29:E31" si="1">IF(VALUE(D29)=0,A29&amp;" is exactly on schedule.",IF(VALUE(D29)&gt;0,A29&amp;" is "&amp;VALUE(D29)&amp;" days behind schedule.",A29&amp;" is "&amp;TEXT(ABS(VALUE(D29)),"0")&amp;" days ahead of schedule."))</f>
        <v>Mod 2 development complete is 5 days ahead of schedule.</v>
      </c>
    </row>
    <row r="30" spans="1:5" x14ac:dyDescent="0.2">
      <c r="A30" s="22" t="s">
        <v>30</v>
      </c>
      <c r="B30" s="28">
        <v>41440</v>
      </c>
      <c r="C30" s="24" t="s">
        <v>32</v>
      </c>
      <c r="D30" s="25" t="str">
        <f t="shared" si="0"/>
        <v xml:space="preserve">5 </v>
      </c>
      <c r="E30" t="str">
        <f t="shared" si="1"/>
        <v>Mod 3 development complete is 5 days behind schedule.</v>
      </c>
    </row>
    <row r="31" spans="1:5" x14ac:dyDescent="0.2">
      <c r="A31" s="22" t="s">
        <v>31</v>
      </c>
      <c r="B31" s="28">
        <v>41450</v>
      </c>
      <c r="C31" s="24" t="s">
        <v>33</v>
      </c>
      <c r="D31" s="25" t="str">
        <f t="shared" si="0"/>
        <v xml:space="preserve">7 </v>
      </c>
      <c r="E31" t="str">
        <f t="shared" si="1"/>
        <v>Module testing complete is 7 days behind schedule.</v>
      </c>
    </row>
    <row r="32" spans="1:5" x14ac:dyDescent="0.2">
      <c r="A32" s="23"/>
      <c r="B32" s="24"/>
    </row>
    <row r="33" spans="1:2" x14ac:dyDescent="0.2">
      <c r="A33" s="23"/>
      <c r="B33" s="24"/>
    </row>
    <row r="34" spans="1:2" x14ac:dyDescent="0.2">
      <c r="A34" s="23"/>
      <c r="B34" s="24"/>
    </row>
  </sheetData>
  <phoneticPr fontId="2" type="noConversion"/>
  <conditionalFormatting sqref="C13:C25">
    <cfRule type="cellIs" dxfId="2" priority="1" stopIfTrue="1" operator="equal">
      <formula>"l"</formula>
    </cfRule>
    <cfRule type="cellIs" dxfId="1" priority="2" stopIfTrue="1" operator="equal">
      <formula>"t"</formula>
    </cfRule>
    <cfRule type="cellIs" dxfId="0" priority="3" stopIfTrue="1" operator="equal">
      <formula>"n"</formula>
    </cfRule>
  </conditionalFormatting>
  <dataValidations count="2">
    <dataValidation allowBlank="1" showInputMessage="1" showErrorMessage="1" prompt="Paste values from project file here." sqref="A3"/>
    <dataValidation allowBlank="1" showInputMessage="1" showErrorMessage="1" prompt="Paste Baseline Finish Dates Below" sqref="B28"/>
  </dataValidations>
  <pageMargins left="0.7" right="0.7" top="0.75" bottom="0.75"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Worksheet</vt:lpstr>
      <vt:lpstr>Sample</vt:lpstr>
    </vt:vector>
  </TitlesOfParts>
  <Manager>appliedmanagement.com</Manager>
  <Company> 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Earned Value Calculator</dc:title>
  <dc:subject>Project Management</dc:subject>
  <dc:creator>AMC</dc:creator>
  <cp:keywords/>
  <dc:description/>
  <cp:lastModifiedBy>AMC</cp:lastModifiedBy>
  <cp:lastPrinted>2013-11-12T08:03:26Z</cp:lastPrinted>
  <dcterms:created xsi:type="dcterms:W3CDTF">2006-11-03T16:08:23Z</dcterms:created>
  <dcterms:modified xsi:type="dcterms:W3CDTF">2019-04-13T05:40:50Z</dcterms:modified>
  <cp:category/>
</cp:coreProperties>
</file>